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salvadori\Desktop\"/>
    </mc:Choice>
  </mc:AlternateContent>
  <bookViews>
    <workbookView xWindow="0" yWindow="0" windowWidth="28800" windowHeight="1230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B49" i="1"/>
  <c r="B45" i="1"/>
  <c r="B44" i="1"/>
  <c r="Q41" i="1"/>
  <c r="P41" i="1"/>
  <c r="N41" i="1"/>
  <c r="M41" i="1"/>
  <c r="K41" i="1"/>
  <c r="I41" i="1"/>
  <c r="E41" i="1"/>
  <c r="B36" i="1"/>
  <c r="B35" i="1"/>
  <c r="Q32" i="1"/>
  <c r="P32" i="1"/>
  <c r="N32" i="1"/>
  <c r="M32" i="1"/>
  <c r="K32" i="1"/>
  <c r="I32" i="1"/>
  <c r="E32" i="1"/>
  <c r="C28" i="1"/>
  <c r="C27" i="1"/>
  <c r="B28" i="1"/>
  <c r="B27" i="1"/>
  <c r="B23" i="1"/>
  <c r="B22" i="1"/>
  <c r="Q18" i="1"/>
  <c r="P18" i="1"/>
  <c r="Q17" i="1"/>
  <c r="P17" i="1"/>
  <c r="Q16" i="1"/>
  <c r="P16" i="1"/>
  <c r="N18" i="1"/>
  <c r="N17" i="1"/>
  <c r="N16" i="1"/>
  <c r="M18" i="1"/>
  <c r="K18" i="1"/>
  <c r="I18" i="1"/>
  <c r="E18" i="1"/>
  <c r="M17" i="1"/>
  <c r="K17" i="1"/>
  <c r="I17" i="1"/>
  <c r="E17" i="1"/>
  <c r="M16" i="1"/>
  <c r="K16" i="1"/>
  <c r="I16" i="1"/>
  <c r="E16" i="1"/>
  <c r="K5" i="1" l="1"/>
  <c r="K4" i="1"/>
  <c r="I5" i="1"/>
  <c r="I4" i="1"/>
  <c r="E5" i="1"/>
  <c r="E4" i="1"/>
  <c r="M5" i="1" l="1"/>
  <c r="P5" i="1" s="1"/>
  <c r="N5" i="1"/>
  <c r="Q5" i="1" s="1"/>
  <c r="M4" i="1"/>
  <c r="P4" i="1" s="1"/>
  <c r="N4" i="1"/>
  <c r="Q4" i="1" s="1"/>
  <c r="B10" i="1" s="1"/>
  <c r="B9" i="1" l="1"/>
</calcChain>
</file>

<file path=xl/sharedStrings.xml><?xml version="1.0" encoding="utf-8"?>
<sst xmlns="http://schemas.openxmlformats.org/spreadsheetml/2006/main" count="92" uniqueCount="35">
  <si>
    <t>CRITERIO A PIANO PROGRAMMA</t>
  </si>
  <si>
    <t>A.1 - dettaglio singole fasi progettuali</t>
  </si>
  <si>
    <t>A.2 - proposte migliorative rispetto alle macrofasi progettuali indicate</t>
  </si>
  <si>
    <t>MEMBRO 1</t>
  </si>
  <si>
    <t>MEMBRO 2</t>
  </si>
  <si>
    <t>MEMBRO 3</t>
  </si>
  <si>
    <t>MEDIA</t>
  </si>
  <si>
    <t>MEDIA MASSIMA</t>
  </si>
  <si>
    <t xml:space="preserve">punteggio totale criterio A </t>
  </si>
  <si>
    <t xml:space="preserve">CRITERIO B MODELLO ORGANIZZATIVO </t>
  </si>
  <si>
    <t>B.1 - Struttura e composizione team progetto</t>
  </si>
  <si>
    <t>B.2 - governance</t>
  </si>
  <si>
    <t>B.3 - dettaglio deriverable richiesti</t>
  </si>
  <si>
    <t>punteggio totale criterio B</t>
  </si>
  <si>
    <t>Per il criterio B nessuna ditta ottiene 30 punti pertanto si procede con la riparametrazione del suddetto criterio</t>
  </si>
  <si>
    <t>punteggio massimo ottenuto per il criterio B</t>
  </si>
  <si>
    <t>CRITERIO C - ESPERIENZE PREGRESSE</t>
  </si>
  <si>
    <t>C.1 - esperienze pregresse</t>
  </si>
  <si>
    <t>punteggio totale criterio C</t>
  </si>
  <si>
    <t>CRITERIO D - CHIAREZZA ESPOSITIVA</t>
  </si>
  <si>
    <t>D.1 - Aderenza documento di offerta rispetto alla struttura richiesta e chiarezza espositiva</t>
  </si>
  <si>
    <t>punteggio totale criterio D</t>
  </si>
  <si>
    <t xml:space="preserve">Punteggio totale offerta tecnica </t>
  </si>
  <si>
    <t>Appalto 21- 2724 - way out - esempio di attribuzione punteggio offerta tecnica</t>
  </si>
  <si>
    <t>Criteri ex articolo 5 del capitolato speciale di appalto</t>
  </si>
  <si>
    <t>CONCORRENTE A</t>
  </si>
  <si>
    <t>CONCORRENTE B</t>
  </si>
  <si>
    <t>punteggio riparametrato concorrente A</t>
  </si>
  <si>
    <t>punteggio riparametrato concorrente B</t>
  </si>
  <si>
    <t>coefficiente concorrente A</t>
  </si>
  <si>
    <t>coefficiente concorrente B</t>
  </si>
  <si>
    <t>coefficiente concorrente A * peso</t>
  </si>
  <si>
    <t>coefficiente concorrenteB* peso</t>
  </si>
  <si>
    <t>coefficiente Concorrente A * peso</t>
  </si>
  <si>
    <t>coefficiente concorrente B* 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</si>
</sst>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topLeftCell="A31" workbookViewId="0">
      <selection activeCell="P52" sqref="P52"/>
    </sheetView>
  </sheetViews>
  <sheetFormatPr defaultRowHeight="15" x14ac:dyDescent="0.25"/>
  <cols>
    <col min="1" max="1" width="64.42578125" bestFit="1" customWidth="1"/>
    <col min="2" max="2" width="16.140625" bestFit="1" customWidth="1"/>
    <col min="3" max="4" width="10.5703125" bestFit="1" customWidth="1"/>
    <col min="6" max="6" width="16" bestFit="1" customWidth="1"/>
    <col min="7" max="8" width="10.5703125" bestFit="1" customWidth="1"/>
    <col min="9" max="9" width="9.7109375" bestFit="1" customWidth="1"/>
    <col min="10" max="10" width="3.140625" customWidth="1"/>
    <col min="11" max="11" width="16" bestFit="1" customWidth="1"/>
    <col min="12" max="12" width="2.85546875" customWidth="1"/>
    <col min="13" max="13" width="8.7109375" bestFit="1" customWidth="1"/>
    <col min="14" max="14" width="12" bestFit="1" customWidth="1"/>
    <col min="15" max="15" width="4.7109375" customWidth="1"/>
    <col min="17" max="17" width="11.5703125" bestFit="1" customWidth="1"/>
  </cols>
  <sheetData>
    <row r="1" spans="1:17" ht="30" x14ac:dyDescent="0.25">
      <c r="A1" s="7" t="s">
        <v>23</v>
      </c>
    </row>
    <row r="2" spans="1:17" x14ac:dyDescent="0.25">
      <c r="A2" t="s">
        <v>24</v>
      </c>
      <c r="B2" t="s">
        <v>25</v>
      </c>
      <c r="F2" t="s">
        <v>26</v>
      </c>
    </row>
    <row r="3" spans="1:17" ht="75" x14ac:dyDescent="0.25">
      <c r="A3" t="s">
        <v>0</v>
      </c>
      <c r="B3" t="s">
        <v>3</v>
      </c>
      <c r="C3" t="s">
        <v>4</v>
      </c>
      <c r="D3" t="s">
        <v>5</v>
      </c>
      <c r="E3" s="1" t="s">
        <v>6</v>
      </c>
      <c r="F3" t="s">
        <v>3</v>
      </c>
      <c r="G3" t="s">
        <v>4</v>
      </c>
      <c r="H3" t="s">
        <v>5</v>
      </c>
      <c r="I3" s="1" t="s">
        <v>6</v>
      </c>
      <c r="K3" s="1" t="s">
        <v>7</v>
      </c>
      <c r="M3" s="2" t="s">
        <v>29</v>
      </c>
      <c r="N3" s="2" t="s">
        <v>30</v>
      </c>
      <c r="O3" s="3"/>
      <c r="P3" s="2" t="s">
        <v>31</v>
      </c>
      <c r="Q3" s="2" t="s">
        <v>32</v>
      </c>
    </row>
    <row r="4" spans="1:17" x14ac:dyDescent="0.25">
      <c r="A4" t="s">
        <v>1</v>
      </c>
      <c r="B4">
        <v>8</v>
      </c>
      <c r="C4">
        <v>8</v>
      </c>
      <c r="D4">
        <v>10</v>
      </c>
      <c r="E4" s="1">
        <f>AVERAGE(B4:D4)</f>
        <v>8.6666666666666661</v>
      </c>
      <c r="F4">
        <v>6.5</v>
      </c>
      <c r="G4">
        <v>6.5</v>
      </c>
      <c r="H4">
        <v>6.5</v>
      </c>
      <c r="I4" s="1">
        <f>AVERAGE(F4:H4)</f>
        <v>6.5</v>
      </c>
      <c r="K4" s="1">
        <f>MAX(E4,I4)</f>
        <v>8.6666666666666661</v>
      </c>
      <c r="M4" s="2">
        <f>E4/K4</f>
        <v>1</v>
      </c>
      <c r="N4" s="2">
        <f>I4/K4</f>
        <v>0.75</v>
      </c>
      <c r="O4" s="3"/>
      <c r="P4">
        <f>M4*10</f>
        <v>10</v>
      </c>
      <c r="Q4">
        <f>N4*10</f>
        <v>7.5</v>
      </c>
    </row>
    <row r="5" spans="1:17" x14ac:dyDescent="0.25">
      <c r="A5" t="s">
        <v>2</v>
      </c>
      <c r="B5">
        <v>7</v>
      </c>
      <c r="C5">
        <v>7</v>
      </c>
      <c r="D5">
        <v>7</v>
      </c>
      <c r="E5" s="1">
        <f>AVERAGE(B5:D5)</f>
        <v>7</v>
      </c>
      <c r="F5">
        <v>4.5</v>
      </c>
      <c r="G5">
        <v>4.5</v>
      </c>
      <c r="H5">
        <v>3.5</v>
      </c>
      <c r="I5" s="1">
        <f>AVERAGE(F5:H5)</f>
        <v>4.166666666666667</v>
      </c>
      <c r="K5" s="1">
        <f>MAX(E5,I5)</f>
        <v>7</v>
      </c>
      <c r="M5" s="1">
        <f>E5/K5</f>
        <v>1</v>
      </c>
      <c r="N5" s="1">
        <f>I5/K5</f>
        <v>0.59523809523809523</v>
      </c>
      <c r="P5">
        <f>M5*7</f>
        <v>7</v>
      </c>
      <c r="Q5">
        <f>N5*7</f>
        <v>4.166666666666667</v>
      </c>
    </row>
    <row r="8" spans="1:17" x14ac:dyDescent="0.25">
      <c r="A8" t="s">
        <v>8</v>
      </c>
    </row>
    <row r="9" spans="1:17" x14ac:dyDescent="0.25">
      <c r="A9" t="s">
        <v>25</v>
      </c>
      <c r="B9">
        <f>P4+P5</f>
        <v>17</v>
      </c>
    </row>
    <row r="10" spans="1:17" x14ac:dyDescent="0.25">
      <c r="A10" t="s">
        <v>26</v>
      </c>
      <c r="B10">
        <f>Q4+Q5</f>
        <v>11.666666666666668</v>
      </c>
    </row>
    <row r="14" spans="1:17" x14ac:dyDescent="0.25">
      <c r="B14" t="s">
        <v>25</v>
      </c>
      <c r="F14" t="s">
        <v>26</v>
      </c>
    </row>
    <row r="15" spans="1:17" ht="75" x14ac:dyDescent="0.25">
      <c r="A15" t="s">
        <v>9</v>
      </c>
      <c r="B15" t="s">
        <v>3</v>
      </c>
      <c r="C15" t="s">
        <v>4</v>
      </c>
      <c r="D15" t="s">
        <v>5</v>
      </c>
      <c r="E15" s="1" t="s">
        <v>6</v>
      </c>
      <c r="F15" t="s">
        <v>3</v>
      </c>
      <c r="G15" t="s">
        <v>4</v>
      </c>
      <c r="H15" t="s">
        <v>5</v>
      </c>
      <c r="I15" s="1" t="s">
        <v>6</v>
      </c>
      <c r="K15" s="1" t="s">
        <v>7</v>
      </c>
      <c r="M15" s="2" t="s">
        <v>29</v>
      </c>
      <c r="N15" s="2" t="s">
        <v>30</v>
      </c>
      <c r="O15" s="3"/>
      <c r="P15" s="2" t="s">
        <v>33</v>
      </c>
      <c r="Q15" s="2" t="s">
        <v>34</v>
      </c>
    </row>
    <row r="16" spans="1:17" x14ac:dyDescent="0.25">
      <c r="A16" t="s">
        <v>10</v>
      </c>
      <c r="B16">
        <v>9.6</v>
      </c>
      <c r="C16">
        <v>9.6</v>
      </c>
      <c r="D16">
        <v>9.6</v>
      </c>
      <c r="E16" s="1">
        <f>AVERAGE(B16:D16)</f>
        <v>9.6</v>
      </c>
      <c r="F16">
        <v>7.8</v>
      </c>
      <c r="G16">
        <v>7.8</v>
      </c>
      <c r="H16">
        <v>7.8</v>
      </c>
      <c r="I16" s="1">
        <f>AVERAGE(F16:H16)</f>
        <v>7.8</v>
      </c>
      <c r="K16" s="1">
        <f>MAX(E16,I16)</f>
        <v>9.6</v>
      </c>
      <c r="M16">
        <f>E16/K16</f>
        <v>1</v>
      </c>
      <c r="N16">
        <f>I16/K16</f>
        <v>0.8125</v>
      </c>
      <c r="P16">
        <f>M16*12</f>
        <v>12</v>
      </c>
      <c r="Q16">
        <f>N16*12</f>
        <v>9.75</v>
      </c>
    </row>
    <row r="17" spans="1:17" ht="29.25" customHeight="1" x14ac:dyDescent="0.25">
      <c r="A17" t="s">
        <v>11</v>
      </c>
      <c r="B17">
        <v>8</v>
      </c>
      <c r="C17">
        <v>6.5</v>
      </c>
      <c r="D17">
        <v>8</v>
      </c>
      <c r="E17" s="1">
        <f>AVERAGE(B17:D17)</f>
        <v>7.5</v>
      </c>
      <c r="F17">
        <v>6.5</v>
      </c>
      <c r="G17">
        <v>6.5</v>
      </c>
      <c r="H17">
        <v>6.5</v>
      </c>
      <c r="I17" s="1">
        <f>AVERAGE(F17:H17)</f>
        <v>6.5</v>
      </c>
      <c r="K17" s="1">
        <f>MAX(E17,I17)</f>
        <v>7.5</v>
      </c>
      <c r="M17">
        <f>E17/K17</f>
        <v>1</v>
      </c>
      <c r="N17">
        <f>I17/K17</f>
        <v>0.8666666666666667</v>
      </c>
      <c r="O17" s="3"/>
      <c r="P17" s="2">
        <f>M17*10</f>
        <v>10</v>
      </c>
      <c r="Q17" s="2">
        <f>N17*8</f>
        <v>6.9333333333333336</v>
      </c>
    </row>
    <row r="18" spans="1:17" x14ac:dyDescent="0.25">
      <c r="A18" t="s">
        <v>12</v>
      </c>
      <c r="B18">
        <v>5.2</v>
      </c>
      <c r="C18">
        <v>5.2</v>
      </c>
      <c r="D18">
        <v>5.2</v>
      </c>
      <c r="E18" s="1">
        <f>AVERAGE(B18:D18)</f>
        <v>5.2</v>
      </c>
      <c r="F18">
        <v>6.4</v>
      </c>
      <c r="G18">
        <v>6.4</v>
      </c>
      <c r="H18">
        <v>6.4</v>
      </c>
      <c r="I18" s="1">
        <f>AVERAGE(F18:H18)</f>
        <v>6.4000000000000012</v>
      </c>
      <c r="K18" s="1">
        <f>MAX(E18,I18)</f>
        <v>6.4000000000000012</v>
      </c>
      <c r="M18">
        <f>E18/K18</f>
        <v>0.81249999999999989</v>
      </c>
      <c r="N18">
        <f>I18/K18</f>
        <v>1</v>
      </c>
      <c r="O18" s="3"/>
      <c r="P18">
        <f>M18*8</f>
        <v>6.4999999999999991</v>
      </c>
      <c r="Q18">
        <f>N18*8</f>
        <v>8</v>
      </c>
    </row>
    <row r="19" spans="1:17" x14ac:dyDescent="0.25">
      <c r="E19" s="1"/>
      <c r="I19" s="1"/>
      <c r="K19" s="1"/>
      <c r="M19" s="1"/>
      <c r="N19" s="1"/>
    </row>
    <row r="21" spans="1:17" x14ac:dyDescent="0.25">
      <c r="A21" t="s">
        <v>13</v>
      </c>
    </row>
    <row r="22" spans="1:17" x14ac:dyDescent="0.25">
      <c r="A22" t="s">
        <v>25</v>
      </c>
      <c r="B22">
        <f>P16+P17+P18</f>
        <v>28.5</v>
      </c>
    </row>
    <row r="23" spans="1:17" x14ac:dyDescent="0.25">
      <c r="A23" t="s">
        <v>26</v>
      </c>
      <c r="B23">
        <f>Q16+Q17+Q18</f>
        <v>24.683333333333334</v>
      </c>
    </row>
    <row r="25" spans="1:17" ht="30" x14ac:dyDescent="0.25">
      <c r="A25" s="4" t="s">
        <v>14</v>
      </c>
    </row>
    <row r="26" spans="1:17" x14ac:dyDescent="0.25">
      <c r="A26" s="6" t="s">
        <v>15</v>
      </c>
      <c r="B26" s="6">
        <v>28.5</v>
      </c>
    </row>
    <row r="27" spans="1:17" x14ac:dyDescent="0.25">
      <c r="A27" s="5" t="s">
        <v>27</v>
      </c>
      <c r="B27" s="5">
        <f>B22/B26</f>
        <v>1</v>
      </c>
      <c r="C27" s="5">
        <f>B27*30</f>
        <v>30</v>
      </c>
    </row>
    <row r="28" spans="1:17" x14ac:dyDescent="0.25">
      <c r="A28" s="5" t="s">
        <v>28</v>
      </c>
      <c r="B28" s="5">
        <f>B23/B26</f>
        <v>0.86608187134502923</v>
      </c>
      <c r="C28" s="5">
        <f>B28*30</f>
        <v>25.982456140350877</v>
      </c>
    </row>
    <row r="30" spans="1:17" x14ac:dyDescent="0.25">
      <c r="B30" t="s">
        <v>25</v>
      </c>
      <c r="F30" t="s">
        <v>26</v>
      </c>
    </row>
    <row r="31" spans="1:17" ht="75" x14ac:dyDescent="0.25">
      <c r="A31" t="s">
        <v>16</v>
      </c>
      <c r="B31" t="s">
        <v>3</v>
      </c>
      <c r="C31" t="s">
        <v>4</v>
      </c>
      <c r="D31" t="s">
        <v>5</v>
      </c>
      <c r="E31" s="1" t="s">
        <v>6</v>
      </c>
      <c r="F31" t="s">
        <v>3</v>
      </c>
      <c r="G31" t="s">
        <v>4</v>
      </c>
      <c r="H31" t="s">
        <v>5</v>
      </c>
      <c r="I31" s="1" t="s">
        <v>6</v>
      </c>
      <c r="K31" s="1" t="s">
        <v>7</v>
      </c>
      <c r="M31" s="2" t="s">
        <v>29</v>
      </c>
      <c r="N31" s="2" t="s">
        <v>30</v>
      </c>
      <c r="O31" s="3"/>
      <c r="P31" s="2" t="s">
        <v>31</v>
      </c>
      <c r="Q31" s="2" t="s">
        <v>34</v>
      </c>
    </row>
    <row r="32" spans="1:17" x14ac:dyDescent="0.25">
      <c r="A32" t="s">
        <v>17</v>
      </c>
      <c r="B32">
        <v>14.4</v>
      </c>
      <c r="C32">
        <v>18</v>
      </c>
      <c r="D32">
        <v>14.4</v>
      </c>
      <c r="E32">
        <f>AVERAGE(B32:D32)</f>
        <v>15.6</v>
      </c>
      <c r="F32">
        <v>14.4</v>
      </c>
      <c r="G32">
        <v>11.7</v>
      </c>
      <c r="H32">
        <v>11.7</v>
      </c>
      <c r="I32">
        <f>AVERAGE(F32:H32)</f>
        <v>12.6</v>
      </c>
      <c r="K32">
        <f>MAX(E32,I32)</f>
        <v>15.6</v>
      </c>
      <c r="M32">
        <f>E32/K32</f>
        <v>1</v>
      </c>
      <c r="N32">
        <f>I32/K32</f>
        <v>0.80769230769230771</v>
      </c>
      <c r="P32">
        <f>M32*18</f>
        <v>18</v>
      </c>
      <c r="Q32">
        <f>N32*18</f>
        <v>14.538461538461538</v>
      </c>
    </row>
    <row r="34" spans="1:17" x14ac:dyDescent="0.25">
      <c r="A34" t="s">
        <v>18</v>
      </c>
    </row>
    <row r="35" spans="1:17" x14ac:dyDescent="0.25">
      <c r="A35" t="s">
        <v>25</v>
      </c>
      <c r="B35">
        <f>P32</f>
        <v>18</v>
      </c>
    </row>
    <row r="36" spans="1:17" x14ac:dyDescent="0.25">
      <c r="A36" t="s">
        <v>26</v>
      </c>
      <c r="B36">
        <f>Q32</f>
        <v>14.538461538461538</v>
      </c>
    </row>
    <row r="39" spans="1:17" x14ac:dyDescent="0.25">
      <c r="B39" t="s">
        <v>25</v>
      </c>
      <c r="F39" t="s">
        <v>26</v>
      </c>
    </row>
    <row r="40" spans="1:17" ht="75" x14ac:dyDescent="0.25">
      <c r="A40" t="s">
        <v>19</v>
      </c>
      <c r="B40" t="s">
        <v>3</v>
      </c>
      <c r="C40" t="s">
        <v>4</v>
      </c>
      <c r="D40" t="s">
        <v>5</v>
      </c>
      <c r="E40" s="1" t="s">
        <v>6</v>
      </c>
      <c r="F40" t="s">
        <v>3</v>
      </c>
      <c r="G40" t="s">
        <v>4</v>
      </c>
      <c r="H40" t="s">
        <v>5</v>
      </c>
      <c r="I40" s="1" t="s">
        <v>6</v>
      </c>
      <c r="K40" s="1" t="s">
        <v>7</v>
      </c>
      <c r="M40" s="2" t="s">
        <v>29</v>
      </c>
      <c r="N40" s="2" t="s">
        <v>30</v>
      </c>
      <c r="O40" s="3"/>
      <c r="P40" s="2" t="s">
        <v>31</v>
      </c>
      <c r="Q40" s="2" t="s">
        <v>34</v>
      </c>
    </row>
    <row r="41" spans="1:17" ht="30" x14ac:dyDescent="0.25">
      <c r="A41" s="3" t="s">
        <v>20</v>
      </c>
      <c r="B41">
        <v>4</v>
      </c>
      <c r="C41">
        <v>5</v>
      </c>
      <c r="D41">
        <v>4</v>
      </c>
      <c r="E41">
        <f>AVERAGE(B41:D41)</f>
        <v>4.333333333333333</v>
      </c>
      <c r="F41">
        <v>4</v>
      </c>
      <c r="G41">
        <v>4</v>
      </c>
      <c r="H41">
        <v>3.3</v>
      </c>
      <c r="I41">
        <f>AVERAGE(F41:H41)</f>
        <v>3.7666666666666671</v>
      </c>
      <c r="K41">
        <f>MAX(E41,I41)</f>
        <v>4.333333333333333</v>
      </c>
      <c r="M41">
        <f>E41/K41</f>
        <v>1</v>
      </c>
      <c r="N41">
        <f>I41/K41</f>
        <v>0.86923076923076936</v>
      </c>
      <c r="P41">
        <f>M41*5</f>
        <v>5</v>
      </c>
      <c r="Q41">
        <f>N41*5</f>
        <v>4.3461538461538467</v>
      </c>
    </row>
    <row r="43" spans="1:17" x14ac:dyDescent="0.25">
      <c r="A43" t="s">
        <v>21</v>
      </c>
    </row>
    <row r="44" spans="1:17" x14ac:dyDescent="0.25">
      <c r="A44" t="s">
        <v>25</v>
      </c>
      <c r="B44">
        <f>P41</f>
        <v>5</v>
      </c>
    </row>
    <row r="45" spans="1:17" x14ac:dyDescent="0.25">
      <c r="A45" t="s">
        <v>26</v>
      </c>
      <c r="B45">
        <f>Q41</f>
        <v>4.3461538461538467</v>
      </c>
    </row>
    <row r="48" spans="1:17" x14ac:dyDescent="0.25">
      <c r="A48" s="1" t="s">
        <v>22</v>
      </c>
      <c r="B48" s="1"/>
    </row>
    <row r="49" spans="1:2" x14ac:dyDescent="0.25">
      <c r="A49" s="5" t="s">
        <v>25</v>
      </c>
      <c r="B49" s="1">
        <f>B9+C27+B35+B44</f>
        <v>70</v>
      </c>
    </row>
    <row r="50" spans="1:2" x14ac:dyDescent="0.25">
      <c r="A50" s="5" t="s">
        <v>26</v>
      </c>
      <c r="B50" s="1">
        <f>B10+C28+B36+B45</f>
        <v>56.533738191632935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Acque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Salvadori</dc:creator>
  <cp:lastModifiedBy>Chiara Salvadori</cp:lastModifiedBy>
  <dcterms:created xsi:type="dcterms:W3CDTF">2021-06-28T08:48:34Z</dcterms:created>
  <dcterms:modified xsi:type="dcterms:W3CDTF">2021-06-28T09:50:13Z</dcterms:modified>
</cp:coreProperties>
</file>